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@Popcorn\"/>
    </mc:Choice>
  </mc:AlternateContent>
  <xr:revisionPtr revIDLastSave="0" documentId="8_{4ECA00B7-73F2-4A5F-B9B9-9BC7C2F853C2}" xr6:coauthVersionLast="44" xr6:coauthVersionMax="44" xr10:uidLastSave="{00000000-0000-0000-0000-000000000000}"/>
  <bookViews>
    <workbookView xWindow="20" yWindow="460" windowWidth="19180" windowHeight="1034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 l="1"/>
  <c r="F17" i="1"/>
  <c r="G17" i="1" s="1"/>
  <c r="F21" i="1" l="1"/>
  <c r="G21" i="1" s="1"/>
  <c r="F22" i="1"/>
  <c r="L22" i="1" s="1"/>
  <c r="F23" i="1"/>
  <c r="F20" i="1"/>
  <c r="L20" i="1" s="1"/>
  <c r="F24" i="1"/>
  <c r="L21" i="1" s="1"/>
  <c r="F25" i="1"/>
  <c r="L26" i="1" s="1"/>
  <c r="F26" i="1"/>
  <c r="L25" i="1" s="1"/>
  <c r="F18" i="1"/>
  <c r="F16" i="1"/>
  <c r="G18" i="1" l="1"/>
  <c r="L18" i="1"/>
  <c r="K18" i="1" s="1"/>
  <c r="L23" i="1"/>
  <c r="K23" i="1" s="1"/>
  <c r="G23" i="1"/>
  <c r="G26" i="1"/>
  <c r="K25" i="1"/>
  <c r="G25" i="1"/>
  <c r="G24" i="1"/>
  <c r="G22" i="1"/>
  <c r="K22" i="1"/>
  <c r="G20" i="1"/>
  <c r="G16" i="1"/>
  <c r="K20" i="1"/>
  <c r="F27" i="1"/>
  <c r="G27" i="1" l="1"/>
  <c r="N23" i="1"/>
  <c r="M23" i="1"/>
  <c r="M25" i="1"/>
  <c r="N25" i="1"/>
  <c r="N22" i="1"/>
  <c r="M22" i="1"/>
  <c r="M20" i="1"/>
  <c r="N20" i="1"/>
  <c r="K21" i="1"/>
  <c r="N21" i="1" s="1"/>
  <c r="L27" i="1"/>
  <c r="M18" i="1"/>
  <c r="N18" i="1"/>
  <c r="D10" i="1"/>
  <c r="D11" i="1" s="1"/>
  <c r="M21" i="1" l="1"/>
  <c r="K26" i="1"/>
  <c r="M26" i="1" s="1"/>
  <c r="N26" i="1" l="1"/>
  <c r="N27" i="1" s="1"/>
  <c r="M27" i="1"/>
  <c r="K27" i="1"/>
</calcChain>
</file>

<file path=xl/sharedStrings.xml><?xml version="1.0" encoding="utf-8"?>
<sst xmlns="http://schemas.openxmlformats.org/spreadsheetml/2006/main" count="43" uniqueCount="38">
  <si>
    <t>District</t>
  </si>
  <si>
    <t>Unit</t>
  </si>
  <si>
    <t>3.  Enter pre-order case quantities in Popcorn System on Trails End website</t>
  </si>
  <si>
    <t>Enter Pre-Order case quantities in Popcorn System</t>
  </si>
  <si>
    <t>↓</t>
  </si>
  <si>
    <t>Pre-Order Retail Value</t>
  </si>
  <si>
    <t>Pre-Order Projected Cost</t>
  </si>
  <si>
    <t>Chocolate Lover's Collection</t>
  </si>
  <si>
    <t>Cheese Lover's Collection</t>
  </si>
  <si>
    <t xml:space="preserve">Kettle Corn 18 Pack </t>
  </si>
  <si>
    <t xml:space="preserve">Unbelievable Butter 18 Pack </t>
  </si>
  <si>
    <t>Popping Corn</t>
  </si>
  <si>
    <t>Totals</t>
  </si>
  <si>
    <t>Premium Caramel Corn</t>
  </si>
  <si>
    <t>Chocolate Caramel Crunch</t>
  </si>
  <si>
    <t>Salted Caramel Corn</t>
  </si>
  <si>
    <t>Fall 2019 Products</t>
  </si>
  <si>
    <t>2019 Product Containers per Case</t>
  </si>
  <si>
    <t>Skyline Tin</t>
  </si>
  <si>
    <t>2020 Popcorn Sale Pre-Order Guide</t>
  </si>
  <si>
    <t>Fall 2020 Products</t>
  </si>
  <si>
    <t>Blazin' Hot</t>
  </si>
  <si>
    <t xml:space="preserve">Unbelievable Butter </t>
  </si>
  <si>
    <t>Caramel Corn</t>
  </si>
  <si>
    <t>Jumbo White Cheddar</t>
  </si>
  <si>
    <t>White Cheddar</t>
  </si>
  <si>
    <t>1.  Enter the Total Number of Containers sold in 2019 for each product</t>
  </si>
  <si>
    <t>Total Containers Sold in 2019</t>
  </si>
  <si>
    <t>Fall 2019          Sales by Case</t>
  </si>
  <si>
    <t>Fall 2019          Sales by Container</t>
  </si>
  <si>
    <t>Fall 2019          Total Sales by Container</t>
  </si>
  <si>
    <t>2.  Worksheet will calculate pre-order case quantities based on 50% of total 2019 popcorn sale</t>
  </si>
  <si>
    <t xml:space="preserve">     50% of 2019 Containers Sold</t>
  </si>
  <si>
    <t>2020 Product Containers per Case</t>
  </si>
  <si>
    <t>Fall 2020 Projected Containers</t>
  </si>
  <si>
    <t>Fall 2020 Pre-Order Cases</t>
  </si>
  <si>
    <t>Projected 2020 Pre-Order</t>
  </si>
  <si>
    <t>Fall 2019          Total Retail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</si>
</sst>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fornian FB"/>
      <family val="1"/>
    </font>
    <font>
      <b/>
      <sz val="13"/>
      <color theme="1"/>
      <name val="Calibri"/>
      <family val="2"/>
      <scheme val="minor"/>
    </font>
    <font>
      <b/>
      <sz val="22"/>
      <name val="Calibri"/>
      <family val="2"/>
    </font>
    <font>
      <b/>
      <sz val="11"/>
      <color theme="1"/>
      <name val="Californian FB"/>
      <family val="1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3" fontId="2" fillId="3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3" borderId="1" xfId="2" applyNumberFormat="1" applyFont="1" applyFill="1" applyBorder="1" applyAlignment="1" applyProtection="1">
      <alignment horizontal="center" vertical="center"/>
    </xf>
    <xf numFmtId="1" fontId="5" fillId="0" borderId="1" xfId="2" applyNumberFormat="1" applyFont="1" applyFill="1" applyBorder="1" applyAlignment="1" applyProtection="1">
      <alignment horizontal="center" vertical="center"/>
    </xf>
    <xf numFmtId="3" fontId="5" fillId="4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5" fillId="0" borderId="1" xfId="1" applyNumberFormat="1" applyFont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3" fontId="5" fillId="3" borderId="13" xfId="1" applyNumberFormat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/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1" fontId="5" fillId="5" borderId="1" xfId="2" applyNumberFormat="1" applyFont="1" applyFill="1" applyBorder="1" applyAlignment="1" applyProtection="1">
      <alignment horizontal="center" vertical="center"/>
    </xf>
    <xf numFmtId="3" fontId="5" fillId="5" borderId="1" xfId="1" applyNumberFormat="1" applyFont="1" applyFill="1" applyBorder="1" applyAlignment="1" applyProtection="1">
      <alignment horizontal="center" vertical="center"/>
    </xf>
    <xf numFmtId="3" fontId="5" fillId="5" borderId="1" xfId="1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3" fontId="5" fillId="5" borderId="6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10" fillId="6" borderId="16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3" fontId="5" fillId="6" borderId="18" xfId="2" applyNumberFormat="1" applyFont="1" applyFill="1" applyBorder="1" applyAlignment="1" applyProtection="1">
      <alignment horizontal="center" vertical="center"/>
    </xf>
    <xf numFmtId="165" fontId="5" fillId="3" borderId="1" xfId="2" applyNumberFormat="1" applyFont="1" applyFill="1" applyBorder="1" applyAlignment="1" applyProtection="1">
      <alignment horizontal="center" vertical="center"/>
    </xf>
    <xf numFmtId="165" fontId="5" fillId="3" borderId="13" xfId="0" applyNumberFormat="1" applyFont="1" applyFill="1" applyBorder="1" applyAlignment="1">
      <alignment horizontal="center" vertical="center"/>
    </xf>
    <xf numFmtId="3" fontId="5" fillId="6" borderId="19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/>
    <xf numFmtId="0" fontId="2" fillId="0" borderId="0" xfId="0" applyFont="1" applyFill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8"/>
  <sheetViews>
    <sheetView showGridLines="0" tabSelected="1" zoomScaleNormal="100" workbookViewId="0"/>
  </sheetViews>
  <sheetFormatPr defaultColWidth="9.1796875" defaultRowHeight="14.5" x14ac:dyDescent="0.35"/>
  <cols>
    <col min="1" max="1" width="2.7265625" style="1" customWidth="1"/>
    <col min="2" max="2" width="19.26953125" style="1" customWidth="1"/>
    <col min="3" max="3" width="9.81640625" style="1" customWidth="1"/>
    <col min="4" max="4" width="9.453125" style="1" customWidth="1"/>
    <col min="5" max="7" width="10.54296875" style="1" customWidth="1"/>
    <col min="8" max="8" width="2.7265625" style="1" customWidth="1"/>
    <col min="9" max="9" width="18.81640625" style="1" customWidth="1"/>
    <col min="10" max="10" width="10.54296875" style="1" customWidth="1"/>
    <col min="11" max="11" width="10.7265625" style="1" customWidth="1"/>
    <col min="12" max="12" width="9.7265625" style="1" customWidth="1"/>
    <col min="13" max="13" width="10.453125" style="1" customWidth="1"/>
    <col min="14" max="14" width="9.81640625" style="1" customWidth="1"/>
    <col min="15" max="16384" width="9.1796875" style="1"/>
  </cols>
  <sheetData>
    <row r="1" spans="2:14" ht="23.5" x14ac:dyDescent="0.55000000000000004">
      <c r="B1" s="54" t="s">
        <v>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2:14" ht="18.5" x14ac:dyDescent="0.45">
      <c r="B3" s="2" t="s">
        <v>0</v>
      </c>
      <c r="C3" s="55"/>
      <c r="D3" s="55"/>
      <c r="E3" s="55"/>
      <c r="F3" s="55"/>
      <c r="G3" s="46"/>
      <c r="H3" s="34"/>
      <c r="I3" s="34"/>
      <c r="J3" s="3"/>
    </row>
    <row r="4" spans="2:14" ht="18.5" x14ac:dyDescent="0.45">
      <c r="B4" s="2" t="s">
        <v>1</v>
      </c>
      <c r="C4" s="55"/>
      <c r="D4" s="55"/>
      <c r="E4" s="55"/>
      <c r="F4" s="55"/>
      <c r="G4" s="46"/>
      <c r="H4" s="34"/>
      <c r="I4" s="34"/>
      <c r="J4" s="3"/>
    </row>
    <row r="6" spans="2:14" s="7" customFormat="1" x14ac:dyDescent="0.35">
      <c r="B6" s="4" t="s">
        <v>26</v>
      </c>
      <c r="C6" s="4"/>
      <c r="D6" s="4"/>
      <c r="E6" s="4"/>
      <c r="F6" s="4"/>
      <c r="G6" s="4"/>
      <c r="H6" s="4"/>
      <c r="I6" s="4"/>
      <c r="J6" s="4"/>
      <c r="K6" s="5"/>
      <c r="L6" s="5"/>
      <c r="M6" s="6"/>
    </row>
    <row r="7" spans="2:14" s="7" customFormat="1" x14ac:dyDescent="0.35">
      <c r="B7" s="8" t="s">
        <v>31</v>
      </c>
      <c r="C7" s="8"/>
      <c r="D7" s="8"/>
      <c r="E7" s="8"/>
      <c r="F7" s="8"/>
      <c r="G7" s="8"/>
      <c r="H7" s="8"/>
      <c r="I7" s="8"/>
      <c r="J7" s="8"/>
      <c r="K7" s="5"/>
      <c r="L7" s="5"/>
      <c r="M7" s="6"/>
    </row>
    <row r="8" spans="2:14" s="7" customFormat="1" x14ac:dyDescent="0.35">
      <c r="B8" s="8" t="s">
        <v>2</v>
      </c>
      <c r="C8" s="8"/>
      <c r="D8" s="8"/>
      <c r="E8" s="8"/>
      <c r="F8" s="8"/>
      <c r="G8" s="8"/>
      <c r="H8" s="8"/>
      <c r="I8" s="8"/>
      <c r="J8" s="8"/>
      <c r="K8" s="5"/>
      <c r="L8" s="5"/>
      <c r="M8" s="6"/>
    </row>
    <row r="9" spans="2:14" ht="15.75" customHeight="1" x14ac:dyDescent="0.35">
      <c r="K9" s="56" t="s">
        <v>3</v>
      </c>
      <c r="L9" s="56"/>
      <c r="M9" s="56"/>
    </row>
    <row r="10" spans="2:14" ht="15.75" customHeight="1" x14ac:dyDescent="0.35">
      <c r="B10" s="58" t="s">
        <v>27</v>
      </c>
      <c r="C10" s="58"/>
      <c r="D10" s="9">
        <f>F27</f>
        <v>0</v>
      </c>
      <c r="E10" s="10"/>
      <c r="F10" s="10"/>
      <c r="G10" s="10"/>
      <c r="H10" s="10"/>
      <c r="I10" s="10"/>
      <c r="J10" s="11"/>
      <c r="K10" s="56"/>
      <c r="L10" s="56"/>
      <c r="M10" s="56"/>
    </row>
    <row r="11" spans="2:14" s="13" customFormat="1" x14ac:dyDescent="0.35">
      <c r="B11" s="58" t="s">
        <v>36</v>
      </c>
      <c r="C11" s="58"/>
      <c r="D11" s="9">
        <f>ROUND((D10*0.5),0)</f>
        <v>0</v>
      </c>
      <c r="E11" s="59" t="s">
        <v>32</v>
      </c>
      <c r="F11" s="60"/>
      <c r="G11" s="60"/>
      <c r="H11" s="60"/>
      <c r="I11" s="60"/>
      <c r="J11" s="31"/>
      <c r="K11" s="12"/>
      <c r="L11" s="57" t="s">
        <v>4</v>
      </c>
    </row>
    <row r="12" spans="2:14" ht="15" thickBot="1" x14ac:dyDescent="0.4">
      <c r="L12" s="57"/>
    </row>
    <row r="13" spans="2:14" ht="22" customHeight="1" x14ac:dyDescent="0.35">
      <c r="B13" s="61" t="s">
        <v>16</v>
      </c>
      <c r="C13" s="63" t="s">
        <v>28</v>
      </c>
      <c r="D13" s="63" t="s">
        <v>29</v>
      </c>
      <c r="E13" s="67" t="s">
        <v>17</v>
      </c>
      <c r="F13" s="65" t="s">
        <v>30</v>
      </c>
      <c r="G13" s="65" t="s">
        <v>37</v>
      </c>
      <c r="H13" s="47"/>
      <c r="I13" s="61" t="s">
        <v>20</v>
      </c>
      <c r="J13" s="67" t="s">
        <v>33</v>
      </c>
      <c r="K13" s="72" t="s">
        <v>34</v>
      </c>
      <c r="L13" s="74" t="s">
        <v>35</v>
      </c>
      <c r="M13" s="76" t="s">
        <v>5</v>
      </c>
      <c r="N13" s="70" t="s">
        <v>6</v>
      </c>
    </row>
    <row r="14" spans="2:14" ht="22" customHeight="1" x14ac:dyDescent="0.35">
      <c r="B14" s="62"/>
      <c r="C14" s="64"/>
      <c r="D14" s="64"/>
      <c r="E14" s="68"/>
      <c r="F14" s="66"/>
      <c r="G14" s="66"/>
      <c r="H14" s="48"/>
      <c r="I14" s="62"/>
      <c r="J14" s="68"/>
      <c r="K14" s="73"/>
      <c r="L14" s="75"/>
      <c r="M14" s="77"/>
      <c r="N14" s="71"/>
    </row>
    <row r="15" spans="2:14" ht="22" customHeight="1" x14ac:dyDescent="0.35">
      <c r="B15" s="62"/>
      <c r="C15" s="64"/>
      <c r="D15" s="64"/>
      <c r="E15" s="69"/>
      <c r="F15" s="66"/>
      <c r="G15" s="66"/>
      <c r="H15" s="49"/>
      <c r="I15" s="62"/>
      <c r="J15" s="69"/>
      <c r="K15" s="73"/>
      <c r="L15" s="75"/>
      <c r="M15" s="77"/>
      <c r="N15" s="71"/>
    </row>
    <row r="16" spans="2:14" ht="32.15" customHeight="1" x14ac:dyDescent="0.35">
      <c r="B16" s="14" t="s">
        <v>7</v>
      </c>
      <c r="C16" s="15"/>
      <c r="D16" s="35"/>
      <c r="E16" s="32">
        <v>1</v>
      </c>
      <c r="F16" s="16">
        <f>C16</f>
        <v>0</v>
      </c>
      <c r="G16" s="51">
        <f>F16*60</f>
        <v>0</v>
      </c>
      <c r="H16" s="50"/>
      <c r="I16" s="39"/>
      <c r="J16" s="40"/>
      <c r="K16" s="41"/>
      <c r="L16" s="42"/>
      <c r="M16" s="43"/>
      <c r="N16" s="44"/>
    </row>
    <row r="17" spans="2:14" ht="32.15" customHeight="1" x14ac:dyDescent="0.35">
      <c r="B17" s="14" t="s">
        <v>18</v>
      </c>
      <c r="C17" s="15"/>
      <c r="D17" s="35"/>
      <c r="E17" s="32">
        <v>1</v>
      </c>
      <c r="F17" s="16">
        <f>C17</f>
        <v>0</v>
      </c>
      <c r="G17" s="51">
        <f t="shared" ref="G17" si="0">F17*60</f>
        <v>0</v>
      </c>
      <c r="H17" s="50"/>
      <c r="I17" s="39"/>
      <c r="J17" s="40"/>
      <c r="K17" s="41"/>
      <c r="L17" s="42"/>
      <c r="M17" s="43"/>
      <c r="N17" s="44"/>
    </row>
    <row r="18" spans="2:14" ht="32.15" customHeight="1" x14ac:dyDescent="0.35">
      <c r="B18" s="14" t="s">
        <v>8</v>
      </c>
      <c r="C18" s="15"/>
      <c r="D18" s="30"/>
      <c r="E18" s="33">
        <v>1</v>
      </c>
      <c r="F18" s="16">
        <f t="shared" ref="F18" si="1">C18</f>
        <v>0</v>
      </c>
      <c r="G18" s="51">
        <f>F18*35</f>
        <v>0</v>
      </c>
      <c r="H18" s="50"/>
      <c r="I18" s="14" t="s">
        <v>8</v>
      </c>
      <c r="J18" s="17">
        <v>1</v>
      </c>
      <c r="K18" s="21">
        <f>L18*J18</f>
        <v>0</v>
      </c>
      <c r="L18" s="18">
        <f>ROUNDUP((F18*0.5)/J18,0)</f>
        <v>0</v>
      </c>
      <c r="M18" s="19">
        <f>K18*35</f>
        <v>0</v>
      </c>
      <c r="N18" s="20">
        <f>K18*24.5</f>
        <v>0</v>
      </c>
    </row>
    <row r="19" spans="2:14" ht="32.15" customHeight="1" x14ac:dyDescent="0.35">
      <c r="B19" s="14" t="s">
        <v>14</v>
      </c>
      <c r="C19" s="15"/>
      <c r="D19" s="15"/>
      <c r="E19" s="32">
        <v>12</v>
      </c>
      <c r="F19" s="16">
        <f>(C19*E19)+D19</f>
        <v>0</v>
      </c>
      <c r="G19" s="51">
        <f>F19*25</f>
        <v>0</v>
      </c>
      <c r="H19" s="50"/>
      <c r="I19" s="45"/>
      <c r="J19" s="40"/>
      <c r="K19" s="41"/>
      <c r="L19" s="42"/>
      <c r="M19" s="43"/>
      <c r="N19" s="44"/>
    </row>
    <row r="20" spans="2:14" ht="32.15" customHeight="1" x14ac:dyDescent="0.35">
      <c r="B20" s="14" t="s">
        <v>15</v>
      </c>
      <c r="C20" s="15"/>
      <c r="D20" s="15"/>
      <c r="E20" s="33">
        <v>12</v>
      </c>
      <c r="F20" s="16">
        <f>(C20*E20)+D20</f>
        <v>0</v>
      </c>
      <c r="G20" s="51">
        <f>F20*25</f>
        <v>0</v>
      </c>
      <c r="H20" s="50"/>
      <c r="I20" s="37" t="s">
        <v>15</v>
      </c>
      <c r="J20" s="17">
        <v>12</v>
      </c>
      <c r="K20" s="21">
        <f t="shared" ref="K20" si="2">L20*J20</f>
        <v>0</v>
      </c>
      <c r="L20" s="18">
        <f>ROUNDUP((F20*0.5)/J20,0)</f>
        <v>0</v>
      </c>
      <c r="M20" s="19">
        <f>K20*25</f>
        <v>0</v>
      </c>
      <c r="N20" s="20">
        <f>K20*17.5</f>
        <v>0</v>
      </c>
    </row>
    <row r="21" spans="2:14" ht="32.15" customHeight="1" x14ac:dyDescent="0.35">
      <c r="B21" s="14" t="s">
        <v>9</v>
      </c>
      <c r="C21" s="15"/>
      <c r="D21" s="15"/>
      <c r="E21" s="33">
        <v>6</v>
      </c>
      <c r="F21" s="16">
        <f t="shared" ref="F21:F26" si="3">(C21*E21)+D21</f>
        <v>0</v>
      </c>
      <c r="G21" s="51">
        <f>F21*20</f>
        <v>0</v>
      </c>
      <c r="H21" s="50"/>
      <c r="I21" s="37" t="s">
        <v>21</v>
      </c>
      <c r="J21" s="17">
        <v>8</v>
      </c>
      <c r="K21" s="21">
        <f>L21*J21</f>
        <v>0</v>
      </c>
      <c r="L21" s="18">
        <f>ROUNDUP(((F19+F24)*0.5)/J21,0)</f>
        <v>0</v>
      </c>
      <c r="M21" s="19">
        <f>K21*20</f>
        <v>0</v>
      </c>
      <c r="N21" s="20">
        <f>K21*14</f>
        <v>0</v>
      </c>
    </row>
    <row r="22" spans="2:14" ht="32.15" customHeight="1" x14ac:dyDescent="0.35">
      <c r="B22" s="14" t="s">
        <v>10</v>
      </c>
      <c r="C22" s="15"/>
      <c r="D22" s="15"/>
      <c r="E22" s="33">
        <v>6</v>
      </c>
      <c r="F22" s="16">
        <f>(C22*E22)+D22</f>
        <v>0</v>
      </c>
      <c r="G22" s="51">
        <f t="shared" ref="G22:G24" si="4">F22*20</f>
        <v>0</v>
      </c>
      <c r="H22" s="50"/>
      <c r="I22" s="14" t="s">
        <v>22</v>
      </c>
      <c r="J22" s="17">
        <v>8</v>
      </c>
      <c r="K22" s="21">
        <f>L22*J22</f>
        <v>0</v>
      </c>
      <c r="L22" s="18">
        <f>ROUNDUP(((F22+F21)*0.5)/J22,0)</f>
        <v>0</v>
      </c>
      <c r="M22" s="19">
        <f>K22*15</f>
        <v>0</v>
      </c>
      <c r="N22" s="20">
        <f>K22*10.5</f>
        <v>0</v>
      </c>
    </row>
    <row r="23" spans="2:14" ht="32.15" customHeight="1" x14ac:dyDescent="0.35">
      <c r="B23" s="14" t="s">
        <v>24</v>
      </c>
      <c r="C23" s="15"/>
      <c r="D23" s="15"/>
      <c r="E23" s="33">
        <v>8</v>
      </c>
      <c r="F23" s="16">
        <f>(C23*E23)+D23</f>
        <v>0</v>
      </c>
      <c r="G23" s="51">
        <f t="shared" si="4"/>
        <v>0</v>
      </c>
      <c r="H23" s="50"/>
      <c r="I23" s="37" t="s">
        <v>25</v>
      </c>
      <c r="J23" s="17">
        <v>8</v>
      </c>
      <c r="K23" s="21">
        <f>L23*J23</f>
        <v>0</v>
      </c>
      <c r="L23" s="18">
        <f>ROUNDUP((F23*0.5)/J23,0)</f>
        <v>0</v>
      </c>
      <c r="M23" s="19">
        <f>K23*20</f>
        <v>0</v>
      </c>
      <c r="N23" s="20">
        <f>K23*14</f>
        <v>0</v>
      </c>
    </row>
    <row r="24" spans="2:14" ht="32.15" customHeight="1" x14ac:dyDescent="0.35">
      <c r="B24" s="14" t="s">
        <v>13</v>
      </c>
      <c r="C24" s="15"/>
      <c r="D24" s="15"/>
      <c r="E24" s="33">
        <v>12</v>
      </c>
      <c r="F24" s="16">
        <f t="shared" si="3"/>
        <v>0</v>
      </c>
      <c r="G24" s="51">
        <f t="shared" si="4"/>
        <v>0</v>
      </c>
      <c r="H24" s="50"/>
      <c r="I24" s="45"/>
      <c r="J24" s="40"/>
      <c r="K24" s="41"/>
      <c r="L24" s="42"/>
      <c r="M24" s="43"/>
      <c r="N24" s="44"/>
    </row>
    <row r="25" spans="2:14" ht="32.15" customHeight="1" x14ac:dyDescent="0.35">
      <c r="B25" s="14" t="s">
        <v>23</v>
      </c>
      <c r="C25" s="15"/>
      <c r="D25" s="15"/>
      <c r="E25" s="33">
        <v>12</v>
      </c>
      <c r="F25" s="16">
        <f t="shared" si="3"/>
        <v>0</v>
      </c>
      <c r="G25" s="51">
        <f>F25*10</f>
        <v>0</v>
      </c>
      <c r="H25" s="50"/>
      <c r="I25" s="37" t="s">
        <v>11</v>
      </c>
      <c r="J25" s="17">
        <v>9</v>
      </c>
      <c r="K25" s="21">
        <f>L25*J25</f>
        <v>0</v>
      </c>
      <c r="L25" s="18">
        <f>ROUNDUP((F26*0.5)/J25,0)</f>
        <v>0</v>
      </c>
      <c r="M25" s="19">
        <f>K25*15</f>
        <v>0</v>
      </c>
      <c r="N25" s="20">
        <f>K25*10.5</f>
        <v>0</v>
      </c>
    </row>
    <row r="26" spans="2:14" ht="32.15" customHeight="1" x14ac:dyDescent="0.35">
      <c r="B26" s="14" t="s">
        <v>11</v>
      </c>
      <c r="C26" s="15"/>
      <c r="D26" s="15"/>
      <c r="E26" s="33">
        <v>12</v>
      </c>
      <c r="F26" s="16">
        <f t="shared" si="3"/>
        <v>0</v>
      </c>
      <c r="G26" s="51">
        <f>F26*10</f>
        <v>0</v>
      </c>
      <c r="H26" s="50"/>
      <c r="I26" s="37" t="s">
        <v>23</v>
      </c>
      <c r="J26" s="17">
        <v>12</v>
      </c>
      <c r="K26" s="21">
        <f>L26*J26</f>
        <v>0</v>
      </c>
      <c r="L26" s="18">
        <f>ROUNDUP((F25*0.5)/J26,0)</f>
        <v>0</v>
      </c>
      <c r="M26" s="19">
        <f>K26*10</f>
        <v>0</v>
      </c>
      <c r="N26" s="20">
        <f>K26*7</f>
        <v>0</v>
      </c>
    </row>
    <row r="27" spans="2:14" ht="32.15" customHeight="1" thickBot="1" x14ac:dyDescent="0.4">
      <c r="B27" s="22" t="s">
        <v>12</v>
      </c>
      <c r="C27" s="23"/>
      <c r="D27" s="23"/>
      <c r="E27" s="23"/>
      <c r="F27" s="24">
        <f>SUM(F16:F26)</f>
        <v>0</v>
      </c>
      <c r="G27" s="52">
        <f>SUM(G16:G26)</f>
        <v>0</v>
      </c>
      <c r="H27" s="53"/>
      <c r="I27" s="38" t="s">
        <v>12</v>
      </c>
      <c r="J27" s="25"/>
      <c r="K27" s="26">
        <f>SUM(K16:K26)</f>
        <v>0</v>
      </c>
      <c r="L27" s="27">
        <f>SUM(L16:L26)</f>
        <v>0</v>
      </c>
      <c r="M27" s="28">
        <f>SUM(M16:M26)</f>
        <v>0</v>
      </c>
      <c r="N27" s="29">
        <f>SUM(N16:N26)</f>
        <v>0</v>
      </c>
    </row>
    <row r="28" spans="2:14" ht="32.15" customHeight="1" x14ac:dyDescent="0.35">
      <c r="H28" s="36"/>
    </row>
  </sheetData>
  <sheetProtection selectLockedCells="1"/>
  <mergeCells count="20">
    <mergeCell ref="N13:N15"/>
    <mergeCell ref="E13:E15"/>
    <mergeCell ref="K13:K15"/>
    <mergeCell ref="I13:I15"/>
    <mergeCell ref="L13:L15"/>
    <mergeCell ref="M13:M15"/>
    <mergeCell ref="G13:G15"/>
    <mergeCell ref="B13:B15"/>
    <mergeCell ref="C13:C15"/>
    <mergeCell ref="D13:D15"/>
    <mergeCell ref="F13:F15"/>
    <mergeCell ref="J13:J15"/>
    <mergeCell ref="B1:N1"/>
    <mergeCell ref="C3:F3"/>
    <mergeCell ref="C4:F4"/>
    <mergeCell ref="K9:M10"/>
    <mergeCell ref="L11:L12"/>
    <mergeCell ref="B10:C10"/>
    <mergeCell ref="B11:C11"/>
    <mergeCell ref="E11:I11"/>
  </mergeCells>
  <pageMargins left="0.45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Boyce</dc:creator>
  <cp:lastModifiedBy>Ronald A. Wentzell</cp:lastModifiedBy>
  <cp:lastPrinted>2020-07-22T20:06:47Z</cp:lastPrinted>
  <dcterms:created xsi:type="dcterms:W3CDTF">2012-08-13T11:59:00Z</dcterms:created>
  <dcterms:modified xsi:type="dcterms:W3CDTF">2020-07-23T18:16:52Z</dcterms:modified>
</cp:coreProperties>
</file>